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'лист1'!$A:$B,'лист1'!$7:$8</definedName>
  </definedNames>
  <calcPr fullCalcOnLoad="1"/>
</workbook>
</file>

<file path=xl/sharedStrings.xml><?xml version="1.0" encoding="utf-8"?>
<sst xmlns="http://schemas.openxmlformats.org/spreadsheetml/2006/main" count="134" uniqueCount="40">
  <si>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</si>
  <si>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</si>
  <si>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</si>
  <si>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</si>
  <si>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</si>
  <si>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</si>
  <si>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</si>
  <si>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</si>
  <si>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</si>
  <si>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Приложение № 4</t>
  </si>
  <si>
    <t>к Извещению о проведении</t>
  </si>
  <si>
    <t>открытого конкурса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</si>
  <si>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являющегося объектом конкурса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</si>
  <si>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</si>
  <si>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</si>
  <si>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</si>
  <si>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</si>
  <si>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</si>
  <si>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</si>
  <si>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</si>
  <si>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</si>
  <si>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</si>
  <si>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</si>
  <si>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</si>
  <si>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</si>
  <si>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благоустроенные деревянные жилые дома без отопления без газоснабжения</t>
  </si>
  <si>
    <t>Лот № 3 Соломбальский  территориальный округ</t>
  </si>
  <si>
    <t>ул. Красных Партизан д.31</t>
  </si>
  <si>
    <t>ул. Красных Партизан д.35</t>
  </si>
  <si>
    <t>ул.Гуляева д.120 кор.2</t>
  </si>
  <si>
    <t>ул. Кедрова д.35 кор.1</t>
  </si>
  <si>
    <t>ул. Мещерского д.14 кор.1</t>
  </si>
  <si>
    <t>ул. Советская д.44 кор.2</t>
  </si>
  <si>
    <t>ул. Советская д.48</t>
  </si>
  <si>
    <t>ул. Советская д.55 кор.2</t>
  </si>
  <si>
    <t>ул. Советская д.59 кор.1</t>
  </si>
  <si>
    <t xml:space="preserve">ул. Мещерского д.16 </t>
  </si>
  <si>
    <t>ул. Мещерского д.22</t>
  </si>
  <si>
    <t>ул. Маяковского д.22</t>
  </si>
  <si>
    <t>ул. Наб. Георгия Седова д.20 кор.1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</si>
</sst>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#,##0.0"/>
    <numFmt numFmtId="167" formatCode="0.0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ck"/>
      <top style="thick"/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/>
    </xf>
    <xf numFmtId="166" fontId="6" fillId="33" borderId="13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 applyProtection="1">
      <alignment horizontal="center" vertical="center" wrapText="1"/>
      <protection hidden="1"/>
    </xf>
    <xf numFmtId="164" fontId="7" fillId="0" borderId="14" xfId="0" applyNumberFormat="1" applyFont="1" applyFill="1" applyBorder="1" applyAlignment="1" applyProtection="1">
      <alignment horizontal="center" vertical="center" wrapText="1"/>
      <protection hidden="1"/>
    </xf>
    <xf numFmtId="164" fontId="7" fillId="0" borderId="10" xfId="0" applyNumberFormat="1" applyFont="1" applyBorder="1" applyAlignment="1">
      <alignment horizontal="center"/>
    </xf>
    <xf numFmtId="164" fontId="7" fillId="0" borderId="14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2" fontId="7" fillId="0" borderId="16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164" fontId="7" fillId="0" borderId="14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14" xfId="0" applyNumberFormat="1" applyFont="1" applyFill="1" applyBorder="1" applyAlignment="1">
      <alignment horizontal="center"/>
    </xf>
    <xf numFmtId="165" fontId="7" fillId="0" borderId="10" xfId="0" applyNumberFormat="1" applyFont="1" applyFill="1" applyBorder="1" applyAlignment="1">
      <alignment horizontal="center"/>
    </xf>
    <xf numFmtId="165" fontId="7" fillId="0" borderId="14" xfId="0" applyNumberFormat="1" applyFont="1" applyFill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4" fontId="7" fillId="0" borderId="16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165" fontId="7" fillId="33" borderId="10" xfId="0" applyNumberFormat="1" applyFont="1" applyFill="1" applyBorder="1" applyAlignment="1">
      <alignment horizontal="center"/>
    </xf>
    <xf numFmtId="165" fontId="7" fillId="33" borderId="14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164" fontId="7" fillId="33" borderId="14" xfId="0" applyNumberFormat="1" applyFont="1" applyFill="1" applyBorder="1" applyAlignment="1">
      <alignment horizontal="center"/>
    </xf>
    <xf numFmtId="164" fontId="7" fillId="0" borderId="17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0" borderId="11" xfId="0" applyNumberFormat="1" applyFont="1" applyBorder="1" applyAlignment="1">
      <alignment horizontal="center"/>
    </xf>
    <xf numFmtId="4" fontId="7" fillId="33" borderId="18" xfId="0" applyNumberFormat="1" applyFont="1" applyFill="1" applyBorder="1" applyAlignment="1">
      <alignment horizontal="center" vertical="center" wrapText="1"/>
    </xf>
    <xf numFmtId="166" fontId="6" fillId="33" borderId="18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4" fontId="7" fillId="33" borderId="13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/>
    </xf>
    <xf numFmtId="4" fontId="5" fillId="33" borderId="19" xfId="0" applyNumberFormat="1" applyFont="1" applyFill="1" applyBorder="1" applyAlignment="1">
      <alignment horizontal="center" vertical="center" wrapText="1"/>
    </xf>
    <xf numFmtId="4" fontId="5" fillId="33" borderId="20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" fontId="5" fillId="33" borderId="2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="80" zoomScaleNormal="80" zoomScaleSheetLayoutView="100" zoomScalePageLayoutView="34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T7" sqref="T7"/>
    </sheetView>
  </sheetViews>
  <sheetFormatPr defaultColWidth="9.00390625" defaultRowHeight="12.75"/>
  <cols>
    <col min="1" max="1" width="22.375" style="6" customWidth="1"/>
    <col min="2" max="2" width="49.25390625" style="6" customWidth="1"/>
    <col min="3" max="9" width="9.875" style="22" customWidth="1"/>
    <col min="10" max="10" width="12.125" style="22" customWidth="1"/>
    <col min="11" max="11" width="10.00390625" style="22" customWidth="1"/>
    <col min="12" max="15" width="9.875" style="22" customWidth="1"/>
    <col min="16" max="16" width="14.625" style="6" customWidth="1"/>
    <col min="17" max="16384" width="9.125" style="6" customWidth="1"/>
  </cols>
  <sheetData>
    <row r="1" spans="2:13" ht="15.75">
      <c r="B1" s="4"/>
      <c r="C1" s="20" t="s">
        <v>9</v>
      </c>
      <c r="D1" s="21"/>
      <c r="M1" s="20"/>
    </row>
    <row r="2" spans="2:13" ht="15.75">
      <c r="B2" s="3"/>
      <c r="C2" s="23" t="s">
        <v>10</v>
      </c>
      <c r="D2" s="21"/>
      <c r="M2" s="23"/>
    </row>
    <row r="3" spans="2:13" ht="15.75">
      <c r="B3" s="3"/>
      <c r="C3" s="23" t="s">
        <v>11</v>
      </c>
      <c r="D3" s="21"/>
      <c r="M3" s="23"/>
    </row>
    <row r="4" spans="1:2" ht="14.25" customHeight="1">
      <c r="A4" s="7"/>
      <c r="B4" s="2"/>
    </row>
    <row r="5" spans="1:15" s="8" customFormat="1" ht="30.75" customHeight="1">
      <c r="A5" s="75" t="s">
        <v>12</v>
      </c>
      <c r="B5" s="76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2" ht="18.75" customHeight="1">
      <c r="A6" s="77" t="s">
        <v>26</v>
      </c>
      <c r="B6" s="78"/>
    </row>
    <row r="7" spans="1:15" s="9" customFormat="1" ht="82.5" customHeight="1">
      <c r="A7" s="79" t="s">
        <v>7</v>
      </c>
      <c r="B7" s="79" t="s">
        <v>8</v>
      </c>
      <c r="C7" s="82"/>
      <c r="D7" s="82"/>
      <c r="E7" s="81"/>
      <c r="F7" s="81"/>
      <c r="G7" s="81"/>
      <c r="H7" s="81"/>
      <c r="I7" s="81"/>
      <c r="J7" s="81"/>
      <c r="K7" s="81"/>
      <c r="L7" s="83" t="s">
        <v>25</v>
      </c>
      <c r="M7" s="81"/>
      <c r="N7" s="67"/>
      <c r="O7" s="66"/>
    </row>
    <row r="8" spans="1:15" s="9" customFormat="1" ht="48">
      <c r="A8" s="79"/>
      <c r="B8" s="80"/>
      <c r="C8" s="60" t="s">
        <v>27</v>
      </c>
      <c r="D8" s="60" t="s">
        <v>28</v>
      </c>
      <c r="E8" s="60" t="s">
        <v>29</v>
      </c>
      <c r="F8" s="60" t="s">
        <v>30</v>
      </c>
      <c r="G8" s="60" t="s">
        <v>31</v>
      </c>
      <c r="H8" s="60" t="s">
        <v>32</v>
      </c>
      <c r="I8" s="60" t="s">
        <v>33</v>
      </c>
      <c r="J8" s="60" t="s">
        <v>34</v>
      </c>
      <c r="K8" s="60" t="s">
        <v>35</v>
      </c>
      <c r="L8" s="64" t="s">
        <v>36</v>
      </c>
      <c r="M8" s="64" t="s">
        <v>37</v>
      </c>
      <c r="N8" s="64" t="s">
        <v>38</v>
      </c>
      <c r="O8" s="64" t="s">
        <v>39</v>
      </c>
    </row>
    <row r="9" spans="1:15" ht="14.25" customHeight="1">
      <c r="A9" s="1"/>
      <c r="B9" s="1"/>
      <c r="C9" s="63"/>
      <c r="D9" s="62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 spans="1:15" ht="14.25" customHeight="1">
      <c r="A10" s="1"/>
      <c r="B10" s="1" t="s">
        <v>13</v>
      </c>
      <c r="C10" s="61">
        <v>530.8</v>
      </c>
      <c r="D10" s="61">
        <v>575.8</v>
      </c>
      <c r="E10" s="61">
        <v>519.8</v>
      </c>
      <c r="F10" s="61">
        <v>413.8</v>
      </c>
      <c r="G10" s="61">
        <v>334.8</v>
      </c>
      <c r="H10" s="61">
        <v>522.2</v>
      </c>
      <c r="I10" s="61">
        <v>333.1</v>
      </c>
      <c r="J10" s="61">
        <v>406.3</v>
      </c>
      <c r="K10" s="61">
        <v>350.7</v>
      </c>
      <c r="L10" s="61">
        <v>606.3</v>
      </c>
      <c r="M10" s="61">
        <v>567.1</v>
      </c>
      <c r="N10" s="61">
        <v>212.7</v>
      </c>
      <c r="O10" s="61">
        <v>813.3</v>
      </c>
    </row>
    <row r="11" spans="1:15" ht="14.25" customHeight="1" thickBot="1">
      <c r="A11" s="1"/>
      <c r="B11" s="5" t="s">
        <v>14</v>
      </c>
      <c r="C11" s="25">
        <v>530.8</v>
      </c>
      <c r="D11" s="25">
        <v>575.8</v>
      </c>
      <c r="E11" s="25">
        <v>519.8</v>
      </c>
      <c r="F11" s="25">
        <v>413.8</v>
      </c>
      <c r="G11" s="25">
        <v>334.8</v>
      </c>
      <c r="H11" s="25">
        <v>522.2</v>
      </c>
      <c r="I11" s="25">
        <v>333.1</v>
      </c>
      <c r="J11" s="25">
        <v>406.3</v>
      </c>
      <c r="K11" s="25">
        <v>350.7</v>
      </c>
      <c r="L11" s="25">
        <v>606.3</v>
      </c>
      <c r="M11" s="25">
        <v>567.1</v>
      </c>
      <c r="N11" s="25">
        <v>212.7</v>
      </c>
      <c r="O11" s="25">
        <v>813.3</v>
      </c>
    </row>
    <row r="12" spans="1:15" ht="13.5" customHeight="1" thickTop="1">
      <c r="A12" s="68" t="s">
        <v>6</v>
      </c>
      <c r="B12" s="15" t="s">
        <v>3</v>
      </c>
      <c r="C12" s="59">
        <f aca="true" t="shared" si="0" ref="C12:M12">C11*45%/100</f>
        <v>2.3886</v>
      </c>
      <c r="D12" s="59">
        <f t="shared" si="0"/>
        <v>2.5911</v>
      </c>
      <c r="E12" s="59">
        <f t="shared" si="0"/>
        <v>2.3391</v>
      </c>
      <c r="F12" s="59">
        <f t="shared" si="0"/>
        <v>1.8621</v>
      </c>
      <c r="G12" s="59">
        <f t="shared" si="0"/>
        <v>1.5066</v>
      </c>
      <c r="H12" s="59">
        <f t="shared" si="0"/>
        <v>2.3499000000000003</v>
      </c>
      <c r="I12" s="59">
        <f t="shared" si="0"/>
        <v>1.49895</v>
      </c>
      <c r="J12" s="59">
        <f t="shared" si="0"/>
        <v>1.8283500000000001</v>
      </c>
      <c r="K12" s="59">
        <f t="shared" si="0"/>
        <v>1.57815</v>
      </c>
      <c r="L12" s="59">
        <f t="shared" si="0"/>
        <v>2.72835</v>
      </c>
      <c r="M12" s="59">
        <f t="shared" si="0"/>
        <v>2.55195</v>
      </c>
      <c r="N12" s="59">
        <f>N11*45%/100</f>
        <v>0.9571500000000001</v>
      </c>
      <c r="O12" s="59">
        <f>O11*45%/100</f>
        <v>3.65985</v>
      </c>
    </row>
    <row r="13" spans="1:15" s="8" customFormat="1" ht="16.5" customHeight="1">
      <c r="A13" s="69"/>
      <c r="B13" s="12" t="s">
        <v>17</v>
      </c>
      <c r="C13" s="26">
        <f>1007.68*C12</f>
        <v>2406.9444479999997</v>
      </c>
      <c r="D13" s="26">
        <f>1007.68*D12</f>
        <v>2610.999648</v>
      </c>
      <c r="E13" s="26">
        <f>1007.68*E12</f>
        <v>2357.064288</v>
      </c>
      <c r="F13" s="26">
        <f aca="true" t="shared" si="1" ref="F13:O13">1007.68*F12</f>
        <v>1876.400928</v>
      </c>
      <c r="G13" s="27">
        <f t="shared" si="1"/>
        <v>1518.170688</v>
      </c>
      <c r="H13" s="26">
        <f t="shared" si="1"/>
        <v>2367.947232</v>
      </c>
      <c r="I13" s="27">
        <f t="shared" si="1"/>
        <v>1510.461936</v>
      </c>
      <c r="J13" s="26">
        <f t="shared" si="1"/>
        <v>1842.391728</v>
      </c>
      <c r="K13" s="26">
        <f t="shared" si="1"/>
        <v>1590.270192</v>
      </c>
      <c r="L13" s="27">
        <f t="shared" si="1"/>
        <v>2749.303728</v>
      </c>
      <c r="M13" s="26">
        <f t="shared" si="1"/>
        <v>2571.548976</v>
      </c>
      <c r="N13" s="26">
        <f t="shared" si="1"/>
        <v>964.500912</v>
      </c>
      <c r="O13" s="27">
        <f t="shared" si="1"/>
        <v>3687.957648</v>
      </c>
    </row>
    <row r="14" spans="1:15" ht="13.5" customHeight="1">
      <c r="A14" s="69"/>
      <c r="B14" s="12" t="s">
        <v>2</v>
      </c>
      <c r="C14" s="28">
        <f>C13/C10/12</f>
        <v>0.37788</v>
      </c>
      <c r="D14" s="28">
        <f>D13/D10/12</f>
        <v>0.37788</v>
      </c>
      <c r="E14" s="28">
        <f>E13/E10/12</f>
        <v>0.37788000000000005</v>
      </c>
      <c r="F14" s="28">
        <f aca="true" t="shared" si="2" ref="F14:O14">F13/F10/12</f>
        <v>0.37788</v>
      </c>
      <c r="G14" s="29">
        <f t="shared" si="2"/>
        <v>0.37788</v>
      </c>
      <c r="H14" s="28">
        <f t="shared" si="2"/>
        <v>0.37788</v>
      </c>
      <c r="I14" s="29">
        <f t="shared" si="2"/>
        <v>0.37787999999999994</v>
      </c>
      <c r="J14" s="28">
        <f t="shared" si="2"/>
        <v>0.37788</v>
      </c>
      <c r="K14" s="28">
        <f t="shared" si="2"/>
        <v>0.37788</v>
      </c>
      <c r="L14" s="29">
        <f t="shared" si="2"/>
        <v>0.37788</v>
      </c>
      <c r="M14" s="28">
        <f t="shared" si="2"/>
        <v>0.37788</v>
      </c>
      <c r="N14" s="28">
        <f t="shared" si="2"/>
        <v>0.37788</v>
      </c>
      <c r="O14" s="29">
        <f t="shared" si="2"/>
        <v>0.37788</v>
      </c>
    </row>
    <row r="15" spans="1:15" ht="15" customHeight="1" thickBot="1">
      <c r="A15" s="70"/>
      <c r="B15" s="16" t="s">
        <v>0</v>
      </c>
      <c r="C15" s="30" t="s">
        <v>18</v>
      </c>
      <c r="D15" s="30" t="s">
        <v>18</v>
      </c>
      <c r="E15" s="30" t="s">
        <v>18</v>
      </c>
      <c r="F15" s="30" t="s">
        <v>18</v>
      </c>
      <c r="G15" s="31" t="s">
        <v>18</v>
      </c>
      <c r="H15" s="30" t="s">
        <v>18</v>
      </c>
      <c r="I15" s="31" t="s">
        <v>18</v>
      </c>
      <c r="J15" s="30" t="s">
        <v>18</v>
      </c>
      <c r="K15" s="30" t="s">
        <v>18</v>
      </c>
      <c r="L15" s="31" t="s">
        <v>18</v>
      </c>
      <c r="M15" s="30" t="s">
        <v>18</v>
      </c>
      <c r="N15" s="30" t="s">
        <v>18</v>
      </c>
      <c r="O15" s="31" t="s">
        <v>18</v>
      </c>
    </row>
    <row r="16" spans="1:15" ht="13.5" thickTop="1">
      <c r="A16" s="71" t="s">
        <v>20</v>
      </c>
      <c r="B16" s="19" t="s">
        <v>4</v>
      </c>
      <c r="C16" s="33">
        <f>C11*10%/10</f>
        <v>5.308</v>
      </c>
      <c r="D16" s="33">
        <f>D11*10%/10</f>
        <v>5.758</v>
      </c>
      <c r="E16" s="33">
        <f>E11*10%/10</f>
        <v>5.1979999999999995</v>
      </c>
      <c r="F16" s="33">
        <f aca="true" t="shared" si="3" ref="F16:O16">F11*10%/10</f>
        <v>4.138</v>
      </c>
      <c r="G16" s="34">
        <f t="shared" si="3"/>
        <v>3.3480000000000003</v>
      </c>
      <c r="H16" s="33">
        <f t="shared" si="3"/>
        <v>5.222</v>
      </c>
      <c r="I16" s="34">
        <f t="shared" si="3"/>
        <v>3.3310000000000004</v>
      </c>
      <c r="J16" s="32">
        <f t="shared" si="3"/>
        <v>4.063000000000001</v>
      </c>
      <c r="K16" s="33">
        <f t="shared" si="3"/>
        <v>3.507</v>
      </c>
      <c r="L16" s="34">
        <f t="shared" si="3"/>
        <v>6.063</v>
      </c>
      <c r="M16" s="33">
        <f t="shared" si="3"/>
        <v>5.671000000000001</v>
      </c>
      <c r="N16" s="33">
        <f t="shared" si="3"/>
        <v>2.127</v>
      </c>
      <c r="O16" s="34">
        <f t="shared" si="3"/>
        <v>8.133</v>
      </c>
    </row>
    <row r="17" spans="1:15" ht="12.75" customHeight="1">
      <c r="A17" s="72"/>
      <c r="B17" s="14" t="s">
        <v>17</v>
      </c>
      <c r="C17" s="36">
        <f>2281.73*C16</f>
        <v>12111.42284</v>
      </c>
      <c r="D17" s="36">
        <f>2281.73*D16</f>
        <v>13138.20134</v>
      </c>
      <c r="E17" s="36">
        <f>2281.73*E16</f>
        <v>11860.43254</v>
      </c>
      <c r="F17" s="36">
        <f aca="true" t="shared" si="4" ref="F17:O17">2281.73*F16</f>
        <v>9441.79874</v>
      </c>
      <c r="G17" s="37">
        <f t="shared" si="4"/>
        <v>7639.232040000001</v>
      </c>
      <c r="H17" s="36">
        <f t="shared" si="4"/>
        <v>11915.194060000002</v>
      </c>
      <c r="I17" s="37">
        <f t="shared" si="4"/>
        <v>7600.442630000001</v>
      </c>
      <c r="J17" s="35">
        <f t="shared" si="4"/>
        <v>9270.668990000002</v>
      </c>
      <c r="K17" s="36">
        <f t="shared" si="4"/>
        <v>8002.02711</v>
      </c>
      <c r="L17" s="37">
        <f t="shared" si="4"/>
        <v>13834.12899</v>
      </c>
      <c r="M17" s="36">
        <f t="shared" si="4"/>
        <v>12939.690830000003</v>
      </c>
      <c r="N17" s="36">
        <f t="shared" si="4"/>
        <v>4853.23971</v>
      </c>
      <c r="O17" s="37">
        <f t="shared" si="4"/>
        <v>18557.31009</v>
      </c>
    </row>
    <row r="18" spans="1:15" ht="15.75" customHeight="1">
      <c r="A18" s="72"/>
      <c r="B18" s="14" t="s">
        <v>2</v>
      </c>
      <c r="C18" s="36">
        <f>C17/C10/12</f>
        <v>1.9014416666666667</v>
      </c>
      <c r="D18" s="36">
        <f>D17/D10/12</f>
        <v>1.9014416666666667</v>
      </c>
      <c r="E18" s="36">
        <f>E17/E10/12</f>
        <v>1.901441666666667</v>
      </c>
      <c r="F18" s="36">
        <f aca="true" t="shared" si="5" ref="F18:O18">F17/F10/12</f>
        <v>1.9014416666666667</v>
      </c>
      <c r="G18" s="37">
        <f t="shared" si="5"/>
        <v>1.901441666666667</v>
      </c>
      <c r="H18" s="36">
        <f t="shared" si="5"/>
        <v>1.9014416666666667</v>
      </c>
      <c r="I18" s="37">
        <f t="shared" si="5"/>
        <v>1.901441666666667</v>
      </c>
      <c r="J18" s="35">
        <f t="shared" si="5"/>
        <v>1.901441666666667</v>
      </c>
      <c r="K18" s="36">
        <f t="shared" si="5"/>
        <v>1.9014416666666667</v>
      </c>
      <c r="L18" s="37">
        <f t="shared" si="5"/>
        <v>1.9014416666666667</v>
      </c>
      <c r="M18" s="36">
        <f t="shared" si="5"/>
        <v>1.901441666666667</v>
      </c>
      <c r="N18" s="36">
        <f t="shared" si="5"/>
        <v>1.9014416666666667</v>
      </c>
      <c r="O18" s="37">
        <f t="shared" si="5"/>
        <v>1.9014416666666667</v>
      </c>
    </row>
    <row r="19" spans="1:15" ht="13.5" customHeight="1" thickBot="1">
      <c r="A19" s="73"/>
      <c r="B19" s="16" t="s">
        <v>0</v>
      </c>
      <c r="C19" s="30" t="s">
        <v>18</v>
      </c>
      <c r="D19" s="30" t="s">
        <v>18</v>
      </c>
      <c r="E19" s="30" t="s">
        <v>18</v>
      </c>
      <c r="F19" s="30" t="s">
        <v>18</v>
      </c>
      <c r="G19" s="31" t="s">
        <v>18</v>
      </c>
      <c r="H19" s="30" t="s">
        <v>18</v>
      </c>
      <c r="I19" s="31" t="s">
        <v>18</v>
      </c>
      <c r="J19" s="30" t="s">
        <v>18</v>
      </c>
      <c r="K19" s="30" t="s">
        <v>18</v>
      </c>
      <c r="L19" s="31" t="s">
        <v>18</v>
      </c>
      <c r="M19" s="30" t="s">
        <v>18</v>
      </c>
      <c r="N19" s="30" t="s">
        <v>18</v>
      </c>
      <c r="O19" s="31" t="s">
        <v>18</v>
      </c>
    </row>
    <row r="20" spans="1:15" ht="15" customHeight="1" thickTop="1">
      <c r="A20" s="71" t="s">
        <v>21</v>
      </c>
      <c r="B20" s="17" t="s">
        <v>15</v>
      </c>
      <c r="C20" s="38">
        <v>427.7</v>
      </c>
      <c r="D20" s="38">
        <v>478.8</v>
      </c>
      <c r="E20" s="38">
        <v>437.6</v>
      </c>
      <c r="F20" s="38">
        <v>363.5</v>
      </c>
      <c r="G20" s="39">
        <v>270.1</v>
      </c>
      <c r="H20" s="38">
        <v>437.6</v>
      </c>
      <c r="I20" s="39">
        <v>268.3</v>
      </c>
      <c r="J20" s="38">
        <v>332.3</v>
      </c>
      <c r="K20" s="38">
        <v>317.5</v>
      </c>
      <c r="L20" s="39">
        <v>619.7</v>
      </c>
      <c r="M20" s="38">
        <v>480.7</v>
      </c>
      <c r="N20" s="38">
        <v>169.5</v>
      </c>
      <c r="O20" s="39">
        <v>689.4</v>
      </c>
    </row>
    <row r="21" spans="1:15" ht="12.75">
      <c r="A21" s="72"/>
      <c r="B21" s="13" t="s">
        <v>4</v>
      </c>
      <c r="C21" s="38">
        <f aca="true" t="shared" si="6" ref="C21:H21">C20*0.1</f>
        <v>42.77</v>
      </c>
      <c r="D21" s="38">
        <f t="shared" si="6"/>
        <v>47.88</v>
      </c>
      <c r="E21" s="38">
        <f>E20*0.1</f>
        <v>43.760000000000005</v>
      </c>
      <c r="F21" s="38">
        <f t="shared" si="6"/>
        <v>36.35</v>
      </c>
      <c r="G21" s="38">
        <f t="shared" si="6"/>
        <v>27.010000000000005</v>
      </c>
      <c r="H21" s="38">
        <f t="shared" si="6"/>
        <v>43.760000000000005</v>
      </c>
      <c r="I21" s="38">
        <f>I20*0.1</f>
        <v>26.830000000000002</v>
      </c>
      <c r="J21" s="38">
        <f>J20*0.1</f>
        <v>33.230000000000004</v>
      </c>
      <c r="K21" s="38">
        <f>K20*0.1</f>
        <v>31.75</v>
      </c>
      <c r="L21" s="38">
        <f>L20*0.08</f>
        <v>49.57600000000001</v>
      </c>
      <c r="M21" s="38">
        <f>M20*0.1</f>
        <v>48.07</v>
      </c>
      <c r="N21" s="38">
        <f>N20*0.1</f>
        <v>16.95</v>
      </c>
      <c r="O21" s="38">
        <f>O20*0.1</f>
        <v>68.94</v>
      </c>
    </row>
    <row r="22" spans="1:15" ht="13.5" customHeight="1">
      <c r="A22" s="72"/>
      <c r="B22" s="14" t="s">
        <v>17</v>
      </c>
      <c r="C22" s="36">
        <f>445.14*C21</f>
        <v>19038.6378</v>
      </c>
      <c r="D22" s="36">
        <f>445.14*D21</f>
        <v>21313.303200000002</v>
      </c>
      <c r="E22" s="36">
        <f>445.14*E21</f>
        <v>19479.3264</v>
      </c>
      <c r="F22" s="36">
        <f aca="true" t="shared" si="7" ref="F22:O22">445.14*F21</f>
        <v>16180.839</v>
      </c>
      <c r="G22" s="41">
        <f t="shared" si="7"/>
        <v>12023.231400000002</v>
      </c>
      <c r="H22" s="36">
        <f t="shared" si="7"/>
        <v>19479.3264</v>
      </c>
      <c r="I22" s="41">
        <f t="shared" si="7"/>
        <v>11943.1062</v>
      </c>
      <c r="J22" s="40">
        <f t="shared" si="7"/>
        <v>14792.0022</v>
      </c>
      <c r="K22" s="36">
        <f t="shared" si="7"/>
        <v>14133.195</v>
      </c>
      <c r="L22" s="41">
        <f t="shared" si="7"/>
        <v>22068.260640000004</v>
      </c>
      <c r="M22" s="36">
        <f t="shared" si="7"/>
        <v>21397.8798</v>
      </c>
      <c r="N22" s="36">
        <f t="shared" si="7"/>
        <v>7545.123</v>
      </c>
      <c r="O22" s="41">
        <f t="shared" si="7"/>
        <v>30687.951599999997</v>
      </c>
    </row>
    <row r="23" spans="1:15" ht="16.5" customHeight="1">
      <c r="A23" s="72"/>
      <c r="B23" s="14" t="s">
        <v>2</v>
      </c>
      <c r="C23" s="36">
        <f>C22/C10/12</f>
        <v>2.9889848342125096</v>
      </c>
      <c r="D23" s="36">
        <f>D22/D10/12</f>
        <v>3.084592914206322</v>
      </c>
      <c r="E23" s="36">
        <f>E22/E10/12</f>
        <v>3.122888033859177</v>
      </c>
      <c r="F23" s="36">
        <f aca="true" t="shared" si="8" ref="F23:O23">F22/F10/12</f>
        <v>3.2585868777187046</v>
      </c>
      <c r="G23" s="37">
        <f t="shared" si="8"/>
        <v>2.9926402329749107</v>
      </c>
      <c r="H23" s="36">
        <f t="shared" si="8"/>
        <v>3.1085354270394485</v>
      </c>
      <c r="I23" s="37">
        <f t="shared" si="8"/>
        <v>2.9878680576403482</v>
      </c>
      <c r="J23" s="35">
        <f t="shared" si="8"/>
        <v>3.03388346049717</v>
      </c>
      <c r="K23" s="36">
        <f t="shared" si="8"/>
        <v>3.3583297690333622</v>
      </c>
      <c r="L23" s="37">
        <f t="shared" si="8"/>
        <v>3.0331877288471065</v>
      </c>
      <c r="M23" s="36">
        <f t="shared" si="8"/>
        <v>3.144342532181273</v>
      </c>
      <c r="N23" s="36">
        <f t="shared" si="8"/>
        <v>2.9560895627644572</v>
      </c>
      <c r="O23" s="37">
        <f t="shared" si="8"/>
        <v>3.1443862043526374</v>
      </c>
    </row>
    <row r="24" spans="1:15" ht="17.25" customHeight="1" thickBot="1">
      <c r="A24" s="73"/>
      <c r="B24" s="16" t="s">
        <v>0</v>
      </c>
      <c r="C24" s="30" t="s">
        <v>18</v>
      </c>
      <c r="D24" s="30" t="s">
        <v>18</v>
      </c>
      <c r="E24" s="30" t="s">
        <v>18</v>
      </c>
      <c r="F24" s="30" t="s">
        <v>18</v>
      </c>
      <c r="G24" s="30" t="s">
        <v>18</v>
      </c>
      <c r="H24" s="30" t="s">
        <v>18</v>
      </c>
      <c r="I24" s="30" t="s">
        <v>18</v>
      </c>
      <c r="J24" s="30" t="s">
        <v>18</v>
      </c>
      <c r="K24" s="30" t="s">
        <v>18</v>
      </c>
      <c r="L24" s="30" t="s">
        <v>18</v>
      </c>
      <c r="M24" s="30" t="s">
        <v>18</v>
      </c>
      <c r="N24" s="30" t="s">
        <v>18</v>
      </c>
      <c r="O24" s="30" t="s">
        <v>18</v>
      </c>
    </row>
    <row r="25" spans="1:15" ht="13.5" thickTop="1">
      <c r="A25" s="68" t="s">
        <v>22</v>
      </c>
      <c r="B25" s="15" t="s">
        <v>4</v>
      </c>
      <c r="C25" s="43">
        <f>C11*0.25%</f>
        <v>1.327</v>
      </c>
      <c r="D25" s="43">
        <f>D11*0.25%</f>
        <v>1.4395</v>
      </c>
      <c r="E25" s="43">
        <f>E11*0.25%</f>
        <v>1.2994999999999999</v>
      </c>
      <c r="F25" s="43">
        <f>F11*0.25%</f>
        <v>1.0345</v>
      </c>
      <c r="G25" s="44">
        <f>G11*0.1%</f>
        <v>0.33480000000000004</v>
      </c>
      <c r="H25" s="43">
        <f>H11*0.25%</f>
        <v>1.3055</v>
      </c>
      <c r="I25" s="44">
        <f>I11*0.1%</f>
        <v>0.3331</v>
      </c>
      <c r="J25" s="42">
        <f>J11*0.25%</f>
        <v>1.0157500000000002</v>
      </c>
      <c r="K25" s="43">
        <f>K11*0.25%</f>
        <v>0.87675</v>
      </c>
      <c r="L25" s="44">
        <f>L11*0.1%</f>
        <v>0.6063</v>
      </c>
      <c r="M25" s="43">
        <f>M11*0.25%</f>
        <v>1.41775</v>
      </c>
      <c r="N25" s="43">
        <f>N11*0.25%</f>
        <v>0.53175</v>
      </c>
      <c r="O25" s="44">
        <f>O11*0.1%</f>
        <v>0.8133</v>
      </c>
    </row>
    <row r="26" spans="1:15" ht="16.5" customHeight="1">
      <c r="A26" s="69"/>
      <c r="B26" s="12" t="s">
        <v>17</v>
      </c>
      <c r="C26" s="46">
        <f>71.18*C25</f>
        <v>94.45586</v>
      </c>
      <c r="D26" s="46">
        <f>71.18*D25</f>
        <v>102.46361000000002</v>
      </c>
      <c r="E26" s="46">
        <f>71.18*E25</f>
        <v>92.49841</v>
      </c>
      <c r="F26" s="46">
        <f aca="true" t="shared" si="9" ref="F26:O26">71.18*F25</f>
        <v>73.63571</v>
      </c>
      <c r="G26" s="47">
        <f t="shared" si="9"/>
        <v>23.831064000000005</v>
      </c>
      <c r="H26" s="46">
        <f t="shared" si="9"/>
        <v>92.92549000000001</v>
      </c>
      <c r="I26" s="47">
        <f t="shared" si="9"/>
        <v>23.710058000000004</v>
      </c>
      <c r="J26" s="45">
        <f t="shared" si="9"/>
        <v>72.30108500000001</v>
      </c>
      <c r="K26" s="46">
        <f t="shared" si="9"/>
        <v>62.40706500000001</v>
      </c>
      <c r="L26" s="47">
        <f t="shared" si="9"/>
        <v>43.156434</v>
      </c>
      <c r="M26" s="46">
        <f t="shared" si="9"/>
        <v>100.91544500000002</v>
      </c>
      <c r="N26" s="46">
        <f t="shared" si="9"/>
        <v>37.849965</v>
      </c>
      <c r="O26" s="47">
        <f t="shared" si="9"/>
        <v>57.89069400000001</v>
      </c>
    </row>
    <row r="27" spans="1:15" ht="17.25" customHeight="1">
      <c r="A27" s="69"/>
      <c r="B27" s="12" t="s">
        <v>2</v>
      </c>
      <c r="C27" s="46">
        <f>C26/C10/12</f>
        <v>0.01482916666666667</v>
      </c>
      <c r="D27" s="46">
        <f>D26/D10/12</f>
        <v>0.014829166666666671</v>
      </c>
      <c r="E27" s="46">
        <f>E26/E10/12</f>
        <v>0.01482916666666667</v>
      </c>
      <c r="F27" s="46">
        <f aca="true" t="shared" si="10" ref="F27:O27">F26/F10/12</f>
        <v>0.014829166666666666</v>
      </c>
      <c r="G27" s="47">
        <f t="shared" si="10"/>
        <v>0.0059316666666666676</v>
      </c>
      <c r="H27" s="46">
        <f t="shared" si="10"/>
        <v>0.014829166666666666</v>
      </c>
      <c r="I27" s="47">
        <f t="shared" si="10"/>
        <v>0.0059316666666666676</v>
      </c>
      <c r="J27" s="45">
        <f t="shared" si="10"/>
        <v>0.01482916666666667</v>
      </c>
      <c r="K27" s="46">
        <f t="shared" si="10"/>
        <v>0.01482916666666667</v>
      </c>
      <c r="L27" s="47">
        <f t="shared" si="10"/>
        <v>0.0059316666666666676</v>
      </c>
      <c r="M27" s="46">
        <f t="shared" si="10"/>
        <v>0.01482916666666667</v>
      </c>
      <c r="N27" s="46">
        <f t="shared" si="10"/>
        <v>0.014829166666666666</v>
      </c>
      <c r="O27" s="47">
        <f t="shared" si="10"/>
        <v>0.005931666666666668</v>
      </c>
    </row>
    <row r="28" spans="1:15" ht="18" customHeight="1" thickBot="1">
      <c r="A28" s="70"/>
      <c r="B28" s="16" t="s">
        <v>0</v>
      </c>
      <c r="C28" s="30" t="s">
        <v>18</v>
      </c>
      <c r="D28" s="30" t="s">
        <v>18</v>
      </c>
      <c r="E28" s="30" t="s">
        <v>18</v>
      </c>
      <c r="F28" s="30" t="s">
        <v>18</v>
      </c>
      <c r="G28" s="31" t="s">
        <v>18</v>
      </c>
      <c r="H28" s="30" t="s">
        <v>18</v>
      </c>
      <c r="I28" s="31" t="s">
        <v>18</v>
      </c>
      <c r="J28" s="30" t="s">
        <v>18</v>
      </c>
      <c r="K28" s="30" t="s">
        <v>18</v>
      </c>
      <c r="L28" s="31" t="s">
        <v>18</v>
      </c>
      <c r="M28" s="30" t="s">
        <v>18</v>
      </c>
      <c r="N28" s="30" t="s">
        <v>18</v>
      </c>
      <c r="O28" s="31" t="s">
        <v>18</v>
      </c>
    </row>
    <row r="29" spans="1:15" ht="13.5" thickTop="1">
      <c r="A29" s="68" t="s">
        <v>23</v>
      </c>
      <c r="B29" s="15" t="s">
        <v>5</v>
      </c>
      <c r="C29" s="42">
        <f aca="true" t="shared" si="11" ref="C29:O29">C11*0.7%</f>
        <v>3.7155999999999993</v>
      </c>
      <c r="D29" s="42">
        <f t="shared" si="11"/>
        <v>4.030599999999999</v>
      </c>
      <c r="E29" s="42">
        <f t="shared" si="11"/>
        <v>3.6385999999999994</v>
      </c>
      <c r="F29" s="42">
        <f t="shared" si="11"/>
        <v>2.8966</v>
      </c>
      <c r="G29" s="42">
        <f t="shared" si="11"/>
        <v>2.3436</v>
      </c>
      <c r="H29" s="42">
        <f t="shared" si="11"/>
        <v>3.6553999999999998</v>
      </c>
      <c r="I29" s="42">
        <f t="shared" si="11"/>
        <v>2.3317</v>
      </c>
      <c r="J29" s="42">
        <f t="shared" si="11"/>
        <v>2.8440999999999996</v>
      </c>
      <c r="K29" s="42">
        <f t="shared" si="11"/>
        <v>2.4549</v>
      </c>
      <c r="L29" s="42">
        <f t="shared" si="11"/>
        <v>4.2440999999999995</v>
      </c>
      <c r="M29" s="42">
        <f t="shared" si="11"/>
        <v>3.9696999999999996</v>
      </c>
      <c r="N29" s="42">
        <f t="shared" si="11"/>
        <v>1.4888999999999997</v>
      </c>
      <c r="O29" s="42">
        <f t="shared" si="11"/>
        <v>5.693099999999999</v>
      </c>
    </row>
    <row r="30" spans="1:15" ht="15" customHeight="1">
      <c r="A30" s="69"/>
      <c r="B30" s="12" t="s">
        <v>17</v>
      </c>
      <c r="C30" s="46">
        <f>45.32*C29</f>
        <v>168.39099199999998</v>
      </c>
      <c r="D30" s="46">
        <f>45.32*D29</f>
        <v>182.66679199999996</v>
      </c>
      <c r="E30" s="46">
        <f>45.32*E29</f>
        <v>164.90135199999997</v>
      </c>
      <c r="F30" s="46">
        <f aca="true" t="shared" si="12" ref="F30:O30">45.32*F29</f>
        <v>131.273912</v>
      </c>
      <c r="G30" s="47">
        <f t="shared" si="12"/>
        <v>106.211952</v>
      </c>
      <c r="H30" s="46">
        <f t="shared" si="12"/>
        <v>165.662728</v>
      </c>
      <c r="I30" s="47">
        <f t="shared" si="12"/>
        <v>105.672644</v>
      </c>
      <c r="J30" s="45">
        <f t="shared" si="12"/>
        <v>128.894612</v>
      </c>
      <c r="K30" s="46">
        <f t="shared" si="12"/>
        <v>111.256068</v>
      </c>
      <c r="L30" s="47">
        <f t="shared" si="12"/>
        <v>192.34261199999997</v>
      </c>
      <c r="M30" s="46">
        <f t="shared" si="12"/>
        <v>179.906804</v>
      </c>
      <c r="N30" s="46">
        <f t="shared" si="12"/>
        <v>67.47694799999998</v>
      </c>
      <c r="O30" s="47">
        <f t="shared" si="12"/>
        <v>258.01129199999997</v>
      </c>
    </row>
    <row r="31" spans="1:15" ht="17.25" customHeight="1">
      <c r="A31" s="69"/>
      <c r="B31" s="12" t="s">
        <v>2</v>
      </c>
      <c r="C31" s="46">
        <f>C30/C10/12</f>
        <v>0.026436666666666667</v>
      </c>
      <c r="D31" s="46">
        <f>D30/D10/12</f>
        <v>0.026436666666666664</v>
      </c>
      <c r="E31" s="46">
        <f>E30/E10/12</f>
        <v>0.026436666666666664</v>
      </c>
      <c r="F31" s="46">
        <f aca="true" t="shared" si="13" ref="F31:O31">F30/F10/12</f>
        <v>0.026436666666666664</v>
      </c>
      <c r="G31" s="47">
        <f t="shared" si="13"/>
        <v>0.026436666666666664</v>
      </c>
      <c r="H31" s="46">
        <f t="shared" si="13"/>
        <v>0.026436666666666664</v>
      </c>
      <c r="I31" s="47">
        <f t="shared" si="13"/>
        <v>0.026436666666666667</v>
      </c>
      <c r="J31" s="45">
        <f t="shared" si="13"/>
        <v>0.026436666666666664</v>
      </c>
      <c r="K31" s="46">
        <f t="shared" si="13"/>
        <v>0.026436666666666667</v>
      </c>
      <c r="L31" s="47">
        <f t="shared" si="13"/>
        <v>0.026436666666666664</v>
      </c>
      <c r="M31" s="46">
        <f t="shared" si="13"/>
        <v>0.026436666666666664</v>
      </c>
      <c r="N31" s="46">
        <f t="shared" si="13"/>
        <v>0.02643666666666666</v>
      </c>
      <c r="O31" s="47">
        <f t="shared" si="13"/>
        <v>0.026436666666666664</v>
      </c>
    </row>
    <row r="32" spans="1:15" ht="15.75" customHeight="1" thickBot="1">
      <c r="A32" s="70"/>
      <c r="B32" s="16" t="s">
        <v>0</v>
      </c>
      <c r="C32" s="30" t="s">
        <v>18</v>
      </c>
      <c r="D32" s="30" t="s">
        <v>18</v>
      </c>
      <c r="E32" s="30" t="s">
        <v>18</v>
      </c>
      <c r="F32" s="30" t="s">
        <v>18</v>
      </c>
      <c r="G32" s="31" t="s">
        <v>18</v>
      </c>
      <c r="H32" s="30" t="s">
        <v>18</v>
      </c>
      <c r="I32" s="31" t="s">
        <v>18</v>
      </c>
      <c r="J32" s="30" t="s">
        <v>18</v>
      </c>
      <c r="K32" s="30" t="s">
        <v>18</v>
      </c>
      <c r="L32" s="31" t="s">
        <v>18</v>
      </c>
      <c r="M32" s="30" t="s">
        <v>18</v>
      </c>
      <c r="N32" s="30" t="s">
        <v>18</v>
      </c>
      <c r="O32" s="31" t="s">
        <v>18</v>
      </c>
    </row>
    <row r="33" spans="1:15" ht="12.75" customHeight="1" thickTop="1">
      <c r="A33" s="71" t="s">
        <v>24</v>
      </c>
      <c r="B33" s="18" t="s">
        <v>19</v>
      </c>
      <c r="C33" s="43"/>
      <c r="D33" s="43"/>
      <c r="E33" s="43">
        <v>16</v>
      </c>
      <c r="F33" s="43">
        <v>20</v>
      </c>
      <c r="G33" s="49">
        <v>10</v>
      </c>
      <c r="H33" s="43">
        <v>16</v>
      </c>
      <c r="I33" s="49">
        <v>10</v>
      </c>
      <c r="J33" s="48">
        <v>18</v>
      </c>
      <c r="K33" s="43">
        <v>8</v>
      </c>
      <c r="L33" s="49">
        <v>18</v>
      </c>
      <c r="M33" s="43">
        <v>14</v>
      </c>
      <c r="N33" s="43">
        <v>6</v>
      </c>
      <c r="O33" s="49">
        <v>32</v>
      </c>
    </row>
    <row r="34" spans="1:15" ht="12.75" customHeight="1">
      <c r="A34" s="72"/>
      <c r="B34" s="11" t="s">
        <v>4</v>
      </c>
      <c r="C34" s="50">
        <f>C33*0.1</f>
        <v>0</v>
      </c>
      <c r="D34" s="50">
        <f>D33*0.1</f>
        <v>0</v>
      </c>
      <c r="E34" s="50">
        <f>E33*0.1</f>
        <v>1.6</v>
      </c>
      <c r="F34" s="51">
        <f>F33*0.1</f>
        <v>2</v>
      </c>
      <c r="G34" s="51">
        <f>G33*0.1</f>
        <v>1</v>
      </c>
      <c r="H34" s="50">
        <f>H33*0.1</f>
        <v>1.6</v>
      </c>
      <c r="I34" s="51">
        <f>I33*0.1</f>
        <v>1</v>
      </c>
      <c r="J34" s="50">
        <f>J33*8%</f>
        <v>1.44</v>
      </c>
      <c r="K34" s="50">
        <f>K33*0.1</f>
        <v>0.8</v>
      </c>
      <c r="L34" s="51">
        <f>L33*0.1</f>
        <v>1.8</v>
      </c>
      <c r="M34" s="50">
        <f>M33*0.1</f>
        <v>1.4000000000000001</v>
      </c>
      <c r="N34" s="50">
        <f>N33*0.1</f>
        <v>0.6000000000000001</v>
      </c>
      <c r="O34" s="51">
        <f>O33*0.1</f>
        <v>3.2</v>
      </c>
    </row>
    <row r="35" spans="1:15" ht="18.75" customHeight="1">
      <c r="A35" s="72"/>
      <c r="B35" s="10" t="s">
        <v>1</v>
      </c>
      <c r="C35" s="52">
        <f>C34*1209.48</f>
        <v>0</v>
      </c>
      <c r="D35" s="52">
        <f>D34*1209.48</f>
        <v>0</v>
      </c>
      <c r="E35" s="52">
        <f>E34*1209.48</f>
        <v>1935.1680000000001</v>
      </c>
      <c r="F35" s="46">
        <v>0</v>
      </c>
      <c r="G35" s="53">
        <f>G34*1209.48</f>
        <v>1209.48</v>
      </c>
      <c r="H35" s="52">
        <f>H34*1209.48</f>
        <v>1935.1680000000001</v>
      </c>
      <c r="I35" s="53">
        <f>I34*1209.48</f>
        <v>1209.48</v>
      </c>
      <c r="J35" s="52">
        <f>J34*1209.48</f>
        <v>1741.6512</v>
      </c>
      <c r="K35" s="52">
        <f>K34*1209.48</f>
        <v>967.5840000000001</v>
      </c>
      <c r="L35" s="53">
        <f>L34*1209.48</f>
        <v>2177.0640000000003</v>
      </c>
      <c r="M35" s="52">
        <f>M34*1209.48</f>
        <v>1693.2720000000002</v>
      </c>
      <c r="N35" s="52">
        <f>N34*1209.48</f>
        <v>725.6880000000001</v>
      </c>
      <c r="O35" s="53">
        <f>O34*1209.48</f>
        <v>3870.3360000000002</v>
      </c>
    </row>
    <row r="36" spans="1:15" ht="18" customHeight="1">
      <c r="A36" s="72"/>
      <c r="B36" s="10" t="s">
        <v>2</v>
      </c>
      <c r="C36" s="54">
        <f>C35/C10</f>
        <v>0</v>
      </c>
      <c r="D36" s="54">
        <f>D35/D10</f>
        <v>0</v>
      </c>
      <c r="E36" s="54">
        <f>E35/E10</f>
        <v>3.7229088110811857</v>
      </c>
      <c r="F36" s="46">
        <v>0</v>
      </c>
      <c r="G36" s="55">
        <f>G35/G10</f>
        <v>3.6125448028673834</v>
      </c>
      <c r="H36" s="54">
        <f>H35/H10</f>
        <v>3.70579854461892</v>
      </c>
      <c r="I36" s="55">
        <f>I35/I10</f>
        <v>3.6309816871810265</v>
      </c>
      <c r="J36" s="54">
        <f>J35/J10</f>
        <v>4.286613832143736</v>
      </c>
      <c r="K36" s="54">
        <f>K35/K10</f>
        <v>2.7590076988879386</v>
      </c>
      <c r="L36" s="55">
        <f>L35/L10</f>
        <v>3.5907372587827817</v>
      </c>
      <c r="M36" s="54">
        <f>M35/M10</f>
        <v>2.985843766531476</v>
      </c>
      <c r="N36" s="54">
        <f>N35/N10</f>
        <v>3.4117912552891405</v>
      </c>
      <c r="O36" s="55">
        <f>O35/O10</f>
        <v>4.758804869052011</v>
      </c>
    </row>
    <row r="37" spans="1:15" ht="18" customHeight="1" thickBot="1">
      <c r="A37" s="73"/>
      <c r="B37" s="16" t="s">
        <v>0</v>
      </c>
      <c r="C37" s="30" t="s">
        <v>18</v>
      </c>
      <c r="D37" s="30" t="s">
        <v>18</v>
      </c>
      <c r="E37" s="30" t="s">
        <v>18</v>
      </c>
      <c r="F37" s="30" t="s">
        <v>18</v>
      </c>
      <c r="G37" s="31" t="s">
        <v>18</v>
      </c>
      <c r="H37" s="30" t="s">
        <v>18</v>
      </c>
      <c r="I37" s="31" t="s">
        <v>18</v>
      </c>
      <c r="J37" s="30" t="s">
        <v>18</v>
      </c>
      <c r="K37" s="30" t="s">
        <v>18</v>
      </c>
      <c r="L37" s="31" t="s">
        <v>18</v>
      </c>
      <c r="M37" s="30" t="s">
        <v>18</v>
      </c>
      <c r="N37" s="30" t="s">
        <v>18</v>
      </c>
      <c r="O37" s="31" t="s">
        <v>18</v>
      </c>
    </row>
    <row r="38" spans="1:16" s="1" customFormat="1" ht="19.5" customHeight="1" thickTop="1">
      <c r="A38" s="74" t="s">
        <v>16</v>
      </c>
      <c r="B38" s="74"/>
      <c r="C38" s="56">
        <f>C13+C17+C22+C26+C30+C35</f>
        <v>33819.85194</v>
      </c>
      <c r="D38" s="56">
        <f>D13+D17+D22+D26+D30+D35</f>
        <v>37347.63459</v>
      </c>
      <c r="E38" s="56">
        <f>E13+E17+E22+E26+E30+E35</f>
        <v>35889.39099</v>
      </c>
      <c r="F38" s="56">
        <f aca="true" t="shared" si="14" ref="F38:O38">F13+F17+F22+F26+F30+F35</f>
        <v>27703.94829</v>
      </c>
      <c r="G38" s="56">
        <f t="shared" si="14"/>
        <v>22520.157144000008</v>
      </c>
      <c r="H38" s="56">
        <f t="shared" si="14"/>
        <v>35956.22391000001</v>
      </c>
      <c r="I38" s="56">
        <f t="shared" si="14"/>
        <v>22392.873467999998</v>
      </c>
      <c r="J38" s="56">
        <f t="shared" si="14"/>
        <v>27847.909815000003</v>
      </c>
      <c r="K38" s="56">
        <f t="shared" si="14"/>
        <v>24866.739434999996</v>
      </c>
      <c r="L38" s="56">
        <f t="shared" si="14"/>
        <v>41064.256404</v>
      </c>
      <c r="M38" s="56">
        <f t="shared" si="14"/>
        <v>38883.213854999995</v>
      </c>
      <c r="N38" s="56">
        <f t="shared" si="14"/>
        <v>14193.878534999998</v>
      </c>
      <c r="O38" s="56">
        <f t="shared" si="14"/>
        <v>57119.457324</v>
      </c>
      <c r="P38" s="65">
        <f>SUM(C38:O38)</f>
        <v>419605.5357</v>
      </c>
    </row>
    <row r="39" spans="3:15" s="1" customFormat="1" ht="12.75"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</row>
    <row r="40" spans="3:15" s="1" customFormat="1" ht="12.75">
      <c r="C40" s="58">
        <f>C38/C10/12</f>
        <v>5.30957233421251</v>
      </c>
      <c r="D40" s="58">
        <f>D38/D10/12</f>
        <v>5.405180414206323</v>
      </c>
      <c r="E40" s="58">
        <f>E38/E10/12</f>
        <v>5.7537179347826095</v>
      </c>
      <c r="F40" s="58">
        <f aca="true" t="shared" si="15" ref="F40:O40">F38/F10/12</f>
        <v>5.579174377718704</v>
      </c>
      <c r="G40" s="58">
        <f t="shared" si="15"/>
        <v>5.6053756332138605</v>
      </c>
      <c r="H40" s="58">
        <f t="shared" si="15"/>
        <v>5.737939472424359</v>
      </c>
      <c r="I40" s="58">
        <f t="shared" si="15"/>
        <v>5.602139864905433</v>
      </c>
      <c r="J40" s="58">
        <f t="shared" si="15"/>
        <v>5.711688779842482</v>
      </c>
      <c r="K40" s="58">
        <f t="shared" si="15"/>
        <v>5.908834577274022</v>
      </c>
      <c r="L40" s="58">
        <f t="shared" si="15"/>
        <v>5.64410583374567</v>
      </c>
      <c r="M40" s="58">
        <f t="shared" si="15"/>
        <v>5.7137503460588945</v>
      </c>
      <c r="N40" s="58">
        <f t="shared" si="15"/>
        <v>5.560993000705218</v>
      </c>
      <c r="O40" s="58">
        <f t="shared" si="15"/>
        <v>5.852643276773638</v>
      </c>
    </row>
  </sheetData>
  <sheetProtection/>
  <mergeCells count="14">
    <mergeCell ref="A20:A24"/>
    <mergeCell ref="C7:D7"/>
    <mergeCell ref="E7:K7"/>
    <mergeCell ref="L7:M7"/>
    <mergeCell ref="A25:A28"/>
    <mergeCell ref="A33:A37"/>
    <mergeCell ref="A38:B38"/>
    <mergeCell ref="A29:A32"/>
    <mergeCell ref="A16:A19"/>
    <mergeCell ref="A5:B5"/>
    <mergeCell ref="A6:B6"/>
    <mergeCell ref="A7:A8"/>
    <mergeCell ref="B7:B8"/>
    <mergeCell ref="A12:A15"/>
  </mergeCells>
  <printOptions/>
  <pageMargins left="0.1968503937007874" right="0" top="0" bottom="0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Галина Александровна Шевченко</cp:lastModifiedBy>
  <cp:lastPrinted>2015-05-13T08:30:53Z</cp:lastPrinted>
  <dcterms:created xsi:type="dcterms:W3CDTF">2007-12-13T08:11:03Z</dcterms:created>
  <dcterms:modified xsi:type="dcterms:W3CDTF">2015-07-03T12:00:42Z</dcterms:modified>
  <cp:category/>
  <cp:version/>
  <cp:contentType/>
  <cp:contentStatus/>
</cp:coreProperties>
</file>